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Marketing\Service School\"/>
    </mc:Choice>
  </mc:AlternateContent>
  <xr:revisionPtr revIDLastSave="0" documentId="8_{113A7960-2A35-4737-B772-67FAC4DA0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ard Calculator" sheetId="3" r:id="rId1"/>
    <sheet name="Remote Manifold Calculato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31" i="4"/>
  <c r="D30" i="4"/>
  <c r="D29" i="4"/>
  <c r="D28" i="4"/>
  <c r="D33" i="3" l="1"/>
  <c r="D32" i="3"/>
  <c r="D31" i="3"/>
  <c r="D30" i="3"/>
  <c r="D29" i="3"/>
  <c r="H10" i="4" l="1"/>
  <c r="H8" i="4"/>
  <c r="H7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H8" i="3"/>
  <c r="H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H11" i="3"/>
  <c r="H17" i="4" l="1"/>
  <c r="D9" i="4"/>
  <c r="D8" i="4"/>
  <c r="D7" i="4"/>
  <c r="D6" i="4"/>
  <c r="H9" i="4" l="1"/>
  <c r="G23" i="4"/>
  <c r="G25" i="4" s="1"/>
  <c r="H14" i="3"/>
  <c r="D10" i="3"/>
  <c r="D9" i="3"/>
  <c r="D8" i="3"/>
  <c r="D7" i="3"/>
  <c r="H10" i="3" s="1"/>
  <c r="G20" i="3" l="1"/>
  <c r="G22" i="3" s="1"/>
</calcChain>
</file>

<file path=xl/sharedStrings.xml><?xml version="1.0" encoding="utf-8"?>
<sst xmlns="http://schemas.openxmlformats.org/spreadsheetml/2006/main" count="102" uniqueCount="50">
  <si>
    <t>Total Flow Rate (CFM)</t>
  </si>
  <si>
    <t>Air Flow per Diffuser (CFM)</t>
  </si>
  <si>
    <t># of Diffusers</t>
  </si>
  <si>
    <t>AquaAir Ultra 1</t>
  </si>
  <si>
    <t>AquaAir Ultra 3</t>
  </si>
  <si>
    <t>AquaAir Ultra 2</t>
  </si>
  <si>
    <t>AquaAir Ultra 4</t>
  </si>
  <si>
    <t>AquaAir Ultra 5</t>
  </si>
  <si>
    <t>AquaAir Ultra 6</t>
  </si>
  <si>
    <t>AquaAir Ultra 7</t>
  </si>
  <si>
    <t>AquaAir Ultra 8</t>
  </si>
  <si>
    <t>AquaAir Ultra 9</t>
  </si>
  <si>
    <t>AquaAir Ultra 9 High Flow</t>
  </si>
  <si>
    <t>AquaAir Ultra 10</t>
  </si>
  <si>
    <t>AquaAir Ultra 11</t>
  </si>
  <si>
    <t>AquaAir Ultra 12</t>
  </si>
  <si>
    <t>AquaAir Ultra 3 Rotary Vane</t>
  </si>
  <si>
    <t>AquaAir Ultra 4 Rotary Vane</t>
  </si>
  <si>
    <t>AquaAir Ultra 5 Rotary Vane</t>
  </si>
  <si>
    <t>AquaAir Ultra 6 Rotary Vane</t>
  </si>
  <si>
    <t>AquaAir Ultra 2 Shallow</t>
  </si>
  <si>
    <t>AquaAir Ultra 3 High Flow</t>
  </si>
  <si>
    <t>AquaAir Ultra 5 High Flow</t>
  </si>
  <si>
    <t>AquaAir Ultra 6 High Flow</t>
  </si>
  <si>
    <t>AquaAir Ultra 8 High Flow</t>
  </si>
  <si>
    <t>AquaAir Ultra Unit</t>
  </si>
  <si>
    <t>1/2" Super Sink Tubing</t>
  </si>
  <si>
    <t>5/8" Super Sink Tubing</t>
  </si>
  <si>
    <t>I.D. (in.)</t>
  </si>
  <si>
    <t>Enter Depth of the Deepest Diffuser (ft)</t>
  </si>
  <si>
    <t>Estimated Pressure Loss (psi)</t>
  </si>
  <si>
    <t>Enter the Longest Tubing Length (ft)</t>
  </si>
  <si>
    <t>MAX Pressure</t>
  </si>
  <si>
    <t xml:space="preserve">AquaAir Ultra </t>
  </si>
  <si>
    <t>Pressure Loss Calculator</t>
  </si>
  <si>
    <t>Pressure Loss must be less than
MAX System Pressure</t>
  </si>
  <si>
    <t>Select AquaAir Ultra System from dropdown list</t>
  </si>
  <si>
    <t>Select Tubing Size from dropdown list</t>
  </si>
  <si>
    <t>Enter appropriate information into yellow highlighted cells to determine if application is acceptable or not based on total pressure loss</t>
  </si>
  <si>
    <t>I.D. (in)</t>
  </si>
  <si>
    <t>MAX System Pressure (psi)</t>
  </si>
  <si>
    <t>Enter Pipe I.D. from AquaAir Ultra System to Remote Manifold (in)</t>
  </si>
  <si>
    <t>Enter the Pipe Length from AquaAir Ultra System to the Remote Manifold (ft)</t>
  </si>
  <si>
    <t>Enter the Longest Tubing Length from the Remote Manifold to the Diffuser (ft)</t>
  </si>
  <si>
    <t>AquaAir Ultra with Remote Manifold</t>
  </si>
  <si>
    <t>Solar AquaAir Ultra 1 w/1 Diffuser</t>
  </si>
  <si>
    <t>Solar AquaAir Ultra 1 w/2 Diffusers</t>
  </si>
  <si>
    <t>Solar AquaAir Ultra 2 w/2 Diffusers</t>
  </si>
  <si>
    <t>Solar AquaAir Ultra 2 w/3 Diffusers</t>
  </si>
  <si>
    <t>Solar AquaAir Ultra 2 w/4 Diffusers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</si>
</sst>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200026</xdr:colOff>
      <xdr:row>0</xdr:row>
      <xdr:rowOff>123826</xdr:rowOff>
    </xdr:from>
    <xdr:to>
      <xdr:col>5</xdr:col>
      <xdr:colOff>2986792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23826"/>
          <a:ext cx="2786766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1171575</xdr:colOff>
      <xdr:row>0</xdr:row>
      <xdr:rowOff>19050</xdr:rowOff>
    </xdr:from>
    <xdr:to>
      <xdr:col>5</xdr:col>
      <xdr:colOff>3958341</xdr:colOff>
      <xdr:row>2</xdr:row>
      <xdr:rowOff>161924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9050"/>
          <a:ext cx="2786766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6"/>
  <sheetViews>
    <sheetView tabSelected="1" topLeftCell="F1" workbookViewId="0">
      <selection activeCell="G7" sqref="G7"/>
    </sheetView>
  </sheetViews>
  <sheetFormatPr defaultRowHeight="15" x14ac:dyDescent="0.25"/>
  <cols>
    <col min="1" max="1" width="18.5703125" hidden="1" customWidth="1"/>
    <col min="2" max="2" width="20.7109375" hidden="1" customWidth="1"/>
    <col min="3" max="3" width="15.42578125" hidden="1" customWidth="1"/>
    <col min="4" max="4" width="19.140625" hidden="1" customWidth="1"/>
    <col min="5" max="5" width="17" hidden="1" customWidth="1"/>
    <col min="6" max="6" width="49.5703125" customWidth="1"/>
    <col min="7" max="7" width="30.5703125" customWidth="1"/>
    <col min="8" max="8" width="12" customWidth="1"/>
  </cols>
  <sheetData>
    <row r="2" spans="1:9" ht="18.75" x14ac:dyDescent="0.3">
      <c r="G2" s="20" t="s">
        <v>33</v>
      </c>
      <c r="H2" s="20"/>
      <c r="I2" s="20"/>
    </row>
    <row r="3" spans="1:9" ht="18.75" x14ac:dyDescent="0.3">
      <c r="G3" s="20" t="s">
        <v>34</v>
      </c>
      <c r="H3" s="20"/>
      <c r="I3" s="20"/>
    </row>
    <row r="4" spans="1:9" ht="16.5" thickBot="1" x14ac:dyDescent="0.3">
      <c r="A4" s="1" t="s">
        <v>25</v>
      </c>
      <c r="B4" s="1" t="s">
        <v>2</v>
      </c>
      <c r="C4" s="1" t="s">
        <v>0</v>
      </c>
      <c r="D4" s="1" t="s">
        <v>1</v>
      </c>
      <c r="E4" s="7" t="s">
        <v>32</v>
      </c>
    </row>
    <row r="5" spans="1:9" ht="29.25" customHeight="1" x14ac:dyDescent="0.25">
      <c r="A5" s="12"/>
      <c r="B5" s="12"/>
      <c r="C5" s="12"/>
      <c r="D5" s="12"/>
      <c r="E5" s="7"/>
      <c r="F5" s="24" t="s">
        <v>38</v>
      </c>
      <c r="G5" s="24"/>
      <c r="H5" s="24"/>
    </row>
    <row r="6" spans="1:9" ht="15.75" x14ac:dyDescent="0.25">
      <c r="A6" s="12"/>
      <c r="B6" s="12"/>
      <c r="C6" s="12"/>
      <c r="D6" s="12"/>
      <c r="E6" s="7"/>
    </row>
    <row r="7" spans="1:9" ht="15.75" x14ac:dyDescent="0.25">
      <c r="A7" s="2" t="s">
        <v>3</v>
      </c>
      <c r="B7" s="2">
        <v>1</v>
      </c>
      <c r="C7" s="2">
        <v>2.4</v>
      </c>
      <c r="D7" s="3">
        <f>C7/B7</f>
        <v>2.4</v>
      </c>
      <c r="E7" s="18">
        <v>25</v>
      </c>
      <c r="F7" s="7" t="s">
        <v>36</v>
      </c>
      <c r="G7" s="8" t="s">
        <v>3</v>
      </c>
      <c r="H7" s="6"/>
    </row>
    <row r="8" spans="1:9" x14ac:dyDescent="0.25">
      <c r="A8" s="4" t="s">
        <v>20</v>
      </c>
      <c r="B8" s="4">
        <v>2</v>
      </c>
      <c r="C8" s="4">
        <v>2.4</v>
      </c>
      <c r="D8" s="5">
        <f t="shared" ref="D8:D10" si="0">C8/B8</f>
        <v>1.2</v>
      </c>
      <c r="E8" s="18">
        <v>25</v>
      </c>
      <c r="F8" s="6"/>
      <c r="G8" s="4" t="s">
        <v>2</v>
      </c>
      <c r="H8" s="4">
        <f>VLOOKUP(G7,A7:E33,2,FALSE)</f>
        <v>1</v>
      </c>
    </row>
    <row r="9" spans="1:9" x14ac:dyDescent="0.25">
      <c r="A9" s="4" t="s">
        <v>5</v>
      </c>
      <c r="B9" s="4">
        <v>2</v>
      </c>
      <c r="C9" s="4">
        <v>5</v>
      </c>
      <c r="D9" s="5">
        <f t="shared" si="0"/>
        <v>2.5</v>
      </c>
      <c r="E9" s="18">
        <v>25</v>
      </c>
      <c r="F9" s="6"/>
      <c r="G9" s="4" t="s">
        <v>0</v>
      </c>
      <c r="H9" s="4">
        <f>VLOOKUP(G7,A7:E33,3,FALSE)</f>
        <v>2.4</v>
      </c>
    </row>
    <row r="10" spans="1:9" x14ac:dyDescent="0.25">
      <c r="A10" s="4" t="s">
        <v>4</v>
      </c>
      <c r="B10" s="4">
        <v>3</v>
      </c>
      <c r="C10" s="4">
        <v>5</v>
      </c>
      <c r="D10" s="5">
        <f t="shared" si="0"/>
        <v>1.6666666666666667</v>
      </c>
      <c r="E10" s="18">
        <v>25</v>
      </c>
      <c r="F10" s="6"/>
      <c r="G10" s="4" t="s">
        <v>1</v>
      </c>
      <c r="H10" s="5">
        <f>VLOOKUP(G7,A7:E33,4,FALSE)</f>
        <v>2.4</v>
      </c>
    </row>
    <row r="11" spans="1:9" x14ac:dyDescent="0.25">
      <c r="A11" s="4" t="s">
        <v>21</v>
      </c>
      <c r="B11" s="4">
        <v>3</v>
      </c>
      <c r="C11" s="4">
        <v>10</v>
      </c>
      <c r="D11" s="5">
        <f t="shared" ref="D11:D33" si="1">C11/B11</f>
        <v>3.3333333333333335</v>
      </c>
      <c r="E11" s="18">
        <v>25</v>
      </c>
      <c r="F11" s="6"/>
      <c r="G11" s="4" t="s">
        <v>40</v>
      </c>
      <c r="H11" s="19">
        <f>VLOOKUP(G7,A7:E33,5,FALSE)</f>
        <v>25</v>
      </c>
    </row>
    <row r="12" spans="1:9" x14ac:dyDescent="0.25">
      <c r="A12" s="4" t="s">
        <v>6</v>
      </c>
      <c r="B12" s="4">
        <v>4</v>
      </c>
      <c r="C12" s="4">
        <v>10</v>
      </c>
      <c r="D12" s="5">
        <f t="shared" si="1"/>
        <v>2.5</v>
      </c>
      <c r="E12" s="18">
        <v>25</v>
      </c>
    </row>
    <row r="13" spans="1:9" ht="15.75" x14ac:dyDescent="0.25">
      <c r="A13" s="4" t="s">
        <v>7</v>
      </c>
      <c r="B13" s="4">
        <v>5</v>
      </c>
      <c r="C13" s="4">
        <v>10</v>
      </c>
      <c r="D13" s="5">
        <f t="shared" si="1"/>
        <v>2</v>
      </c>
      <c r="E13" s="18">
        <v>25</v>
      </c>
      <c r="F13" s="7" t="s">
        <v>37</v>
      </c>
      <c r="G13" s="11" t="s">
        <v>26</v>
      </c>
      <c r="H13" s="6"/>
    </row>
    <row r="14" spans="1:9" x14ac:dyDescent="0.25">
      <c r="A14" s="4" t="s">
        <v>22</v>
      </c>
      <c r="B14" s="4">
        <v>5</v>
      </c>
      <c r="C14" s="4">
        <v>15</v>
      </c>
      <c r="D14" s="5">
        <f t="shared" si="1"/>
        <v>3</v>
      </c>
      <c r="E14" s="18">
        <v>25</v>
      </c>
      <c r="F14" s="6"/>
      <c r="G14" s="4" t="s">
        <v>39</v>
      </c>
      <c r="H14" s="4">
        <f>VLOOKUP(G13,A35:B36,2,FALSE)</f>
        <v>0.57999999999999996</v>
      </c>
    </row>
    <row r="15" spans="1:9" x14ac:dyDescent="0.25">
      <c r="A15" s="4" t="s">
        <v>8</v>
      </c>
      <c r="B15" s="4">
        <v>6</v>
      </c>
      <c r="C15" s="4">
        <v>10</v>
      </c>
      <c r="D15" s="5">
        <f t="shared" si="1"/>
        <v>1.6666666666666667</v>
      </c>
      <c r="E15" s="18">
        <v>25</v>
      </c>
    </row>
    <row r="16" spans="1:9" ht="15.75" x14ac:dyDescent="0.25">
      <c r="A16" s="4" t="s">
        <v>23</v>
      </c>
      <c r="B16" s="4">
        <v>6</v>
      </c>
      <c r="C16" s="4">
        <v>15</v>
      </c>
      <c r="D16" s="5">
        <f t="shared" si="1"/>
        <v>2.5</v>
      </c>
      <c r="E16" s="18">
        <v>25</v>
      </c>
      <c r="F16" s="7" t="s">
        <v>29</v>
      </c>
      <c r="G16" s="13">
        <v>10</v>
      </c>
    </row>
    <row r="17" spans="1:8" x14ac:dyDescent="0.25">
      <c r="A17" s="4" t="s">
        <v>9</v>
      </c>
      <c r="B17" s="4">
        <v>7</v>
      </c>
      <c r="C17" s="4">
        <v>15</v>
      </c>
      <c r="D17" s="14">
        <f t="shared" si="1"/>
        <v>2.1428571428571428</v>
      </c>
      <c r="E17" s="18">
        <v>25</v>
      </c>
      <c r="F17" s="6"/>
      <c r="G17" s="6"/>
    </row>
    <row r="18" spans="1:8" ht="15.75" x14ac:dyDescent="0.25">
      <c r="A18" s="4" t="s">
        <v>10</v>
      </c>
      <c r="B18" s="4">
        <v>8</v>
      </c>
      <c r="C18" s="4">
        <v>15</v>
      </c>
      <c r="D18" s="5">
        <f t="shared" si="1"/>
        <v>1.875</v>
      </c>
      <c r="E18" s="18">
        <v>25</v>
      </c>
      <c r="F18" s="15" t="s">
        <v>31</v>
      </c>
      <c r="G18" s="13">
        <v>200</v>
      </c>
      <c r="H18" s="16"/>
    </row>
    <row r="19" spans="1:8" x14ac:dyDescent="0.25">
      <c r="A19" s="4" t="s">
        <v>24</v>
      </c>
      <c r="B19" s="4">
        <v>8</v>
      </c>
      <c r="C19" s="4">
        <v>20</v>
      </c>
      <c r="D19" s="5">
        <f t="shared" si="1"/>
        <v>2.5</v>
      </c>
      <c r="E19" s="18">
        <v>25</v>
      </c>
    </row>
    <row r="20" spans="1:8" ht="15.75" x14ac:dyDescent="0.25">
      <c r="A20" s="4" t="s">
        <v>11</v>
      </c>
      <c r="B20" s="4">
        <v>9</v>
      </c>
      <c r="C20" s="4">
        <v>15</v>
      </c>
      <c r="D20" s="5">
        <f t="shared" si="1"/>
        <v>1.6666666666666667</v>
      </c>
      <c r="E20" s="18">
        <v>25</v>
      </c>
      <c r="F20" s="9" t="s">
        <v>30</v>
      </c>
      <c r="G20" s="10">
        <f>1+((317016.76*(($H$10/35.3147)^1.85)*$G$18)/(($H$14/0.0393701)^5))+(G16*0.44)</f>
        <v>6.031652069316551</v>
      </c>
    </row>
    <row r="21" spans="1:8" x14ac:dyDescent="0.25">
      <c r="A21" s="4" t="s">
        <v>12</v>
      </c>
      <c r="B21" s="4">
        <v>9</v>
      </c>
      <c r="C21" s="4">
        <v>20</v>
      </c>
      <c r="D21" s="5">
        <f t="shared" si="1"/>
        <v>2.2222222222222223</v>
      </c>
      <c r="E21" s="18">
        <v>25</v>
      </c>
    </row>
    <row r="22" spans="1:8" ht="31.5" x14ac:dyDescent="0.25">
      <c r="A22" s="4" t="s">
        <v>13</v>
      </c>
      <c r="B22" s="4">
        <v>10</v>
      </c>
      <c r="C22" s="4">
        <v>20</v>
      </c>
      <c r="D22" s="5">
        <f t="shared" si="1"/>
        <v>2</v>
      </c>
      <c r="E22" s="18">
        <v>25</v>
      </c>
      <c r="F22" s="21" t="s">
        <v>35</v>
      </c>
      <c r="G22" s="22" t="str">
        <f>IF((G20+3)&lt;H11,"Acceptable Application","Unacceptable Application")</f>
        <v>Acceptable Application</v>
      </c>
    </row>
    <row r="23" spans="1:8" x14ac:dyDescent="0.25">
      <c r="A23" s="4" t="s">
        <v>14</v>
      </c>
      <c r="B23" s="4">
        <v>11</v>
      </c>
      <c r="C23" s="4">
        <v>20</v>
      </c>
      <c r="D23" s="5">
        <f t="shared" si="1"/>
        <v>1.8181818181818181</v>
      </c>
      <c r="E23" s="18">
        <v>25</v>
      </c>
    </row>
    <row r="24" spans="1:8" x14ac:dyDescent="0.25">
      <c r="A24" s="4" t="s">
        <v>15</v>
      </c>
      <c r="B24" s="4">
        <v>12</v>
      </c>
      <c r="C24" s="4">
        <v>20</v>
      </c>
      <c r="D24" s="5">
        <f t="shared" si="1"/>
        <v>1.6666666666666667</v>
      </c>
      <c r="E24" s="18">
        <v>25</v>
      </c>
    </row>
    <row r="25" spans="1:8" x14ac:dyDescent="0.25">
      <c r="A25" s="4" t="s">
        <v>16</v>
      </c>
      <c r="B25" s="4">
        <v>3</v>
      </c>
      <c r="C25" s="4">
        <v>9.4</v>
      </c>
      <c r="D25" s="5">
        <f t="shared" si="1"/>
        <v>3.1333333333333333</v>
      </c>
      <c r="E25" s="18">
        <v>10</v>
      </c>
    </row>
    <row r="26" spans="1:8" x14ac:dyDescent="0.25">
      <c r="A26" s="4" t="s">
        <v>17</v>
      </c>
      <c r="B26" s="4">
        <v>4</v>
      </c>
      <c r="C26" s="4">
        <v>9.4</v>
      </c>
      <c r="D26" s="5">
        <f t="shared" si="1"/>
        <v>2.35</v>
      </c>
      <c r="E26" s="18">
        <v>10</v>
      </c>
    </row>
    <row r="27" spans="1:8" x14ac:dyDescent="0.25">
      <c r="A27" s="4" t="s">
        <v>18</v>
      </c>
      <c r="B27" s="4">
        <v>5</v>
      </c>
      <c r="C27" s="4">
        <v>11.8</v>
      </c>
      <c r="D27" s="5">
        <f t="shared" si="1"/>
        <v>2.3600000000000003</v>
      </c>
      <c r="E27" s="18">
        <v>10</v>
      </c>
    </row>
    <row r="28" spans="1:8" x14ac:dyDescent="0.25">
      <c r="A28" s="4" t="s">
        <v>19</v>
      </c>
      <c r="B28" s="4">
        <v>6</v>
      </c>
      <c r="C28" s="4">
        <v>11.8</v>
      </c>
      <c r="D28" s="5">
        <f t="shared" si="1"/>
        <v>1.9666666666666668</v>
      </c>
      <c r="E28" s="18">
        <v>10</v>
      </c>
    </row>
    <row r="29" spans="1:8" x14ac:dyDescent="0.25">
      <c r="A29" s="4" t="s">
        <v>45</v>
      </c>
      <c r="B29" s="4">
        <v>1</v>
      </c>
      <c r="C29" s="4">
        <v>0.7</v>
      </c>
      <c r="D29" s="5">
        <f t="shared" si="1"/>
        <v>0.7</v>
      </c>
      <c r="E29" s="18">
        <v>25</v>
      </c>
    </row>
    <row r="30" spans="1:8" x14ac:dyDescent="0.25">
      <c r="A30" s="4" t="s">
        <v>46</v>
      </c>
      <c r="B30" s="4">
        <v>2</v>
      </c>
      <c r="C30" s="4">
        <v>0.7</v>
      </c>
      <c r="D30" s="5">
        <f t="shared" si="1"/>
        <v>0.35</v>
      </c>
      <c r="E30" s="18">
        <v>25</v>
      </c>
    </row>
    <row r="31" spans="1:8" x14ac:dyDescent="0.25">
      <c r="A31" s="4" t="s">
        <v>47</v>
      </c>
      <c r="B31" s="4">
        <v>2</v>
      </c>
      <c r="C31" s="4">
        <v>1.4</v>
      </c>
      <c r="D31" s="5">
        <f t="shared" si="1"/>
        <v>0.7</v>
      </c>
      <c r="E31" s="18">
        <v>25</v>
      </c>
    </row>
    <row r="32" spans="1:8" x14ac:dyDescent="0.25">
      <c r="A32" s="4" t="s">
        <v>48</v>
      </c>
      <c r="B32" s="4">
        <v>3</v>
      </c>
      <c r="C32" s="4">
        <v>1.4</v>
      </c>
      <c r="D32" s="5">
        <f t="shared" si="1"/>
        <v>0.46666666666666662</v>
      </c>
      <c r="E32" s="18">
        <v>25</v>
      </c>
    </row>
    <row r="33" spans="1:5" x14ac:dyDescent="0.25">
      <c r="A33" s="4" t="s">
        <v>49</v>
      </c>
      <c r="B33" s="4">
        <v>4</v>
      </c>
      <c r="C33" s="4">
        <v>1.4</v>
      </c>
      <c r="D33" s="5">
        <f t="shared" si="1"/>
        <v>0.35</v>
      </c>
      <c r="E33" s="18">
        <v>25</v>
      </c>
    </row>
    <row r="35" spans="1:5" x14ac:dyDescent="0.25">
      <c r="A35" s="4" t="s">
        <v>26</v>
      </c>
      <c r="B35" s="4">
        <v>0.57999999999999996</v>
      </c>
    </row>
    <row r="36" spans="1:5" x14ac:dyDescent="0.25">
      <c r="A36" s="4" t="s">
        <v>27</v>
      </c>
      <c r="B36" s="4">
        <v>0.63</v>
      </c>
    </row>
  </sheetData>
  <mergeCells count="1">
    <mergeCell ref="F5:H5"/>
  </mergeCells>
  <dataValidations count="2">
    <dataValidation type="list" allowBlank="1" showInputMessage="1" showErrorMessage="1" sqref="G7" xr:uid="{00000000-0002-0000-0000-000000000000}">
      <formula1>$A$7:$A$33</formula1>
    </dataValidation>
    <dataValidation type="list" allowBlank="1" showInputMessage="1" showErrorMessage="1" sqref="G13" xr:uid="{00000000-0002-0000-0000-000001000000}">
      <formula1>$A$35:$A$36</formula1>
    </dataValidation>
  </dataValidation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F1" workbookViewId="0">
      <selection activeCell="G23" sqref="G23"/>
    </sheetView>
  </sheetViews>
  <sheetFormatPr defaultRowHeight="15" x14ac:dyDescent="0.25"/>
  <cols>
    <col min="1" max="1" width="12.85546875" hidden="1" customWidth="1"/>
    <col min="2" max="2" width="16.5703125" hidden="1" customWidth="1"/>
    <col min="3" max="3" width="17.7109375" hidden="1" customWidth="1"/>
    <col min="4" max="5" width="19.28515625" hidden="1" customWidth="1"/>
    <col min="6" max="6" width="79.7109375" customWidth="1"/>
    <col min="7" max="7" width="31.7109375" customWidth="1"/>
    <col min="8" max="8" width="5.85546875" customWidth="1"/>
  </cols>
  <sheetData>
    <row r="1" spans="1:9" ht="18.75" customHeight="1" x14ac:dyDescent="0.3">
      <c r="G1" s="20" t="s">
        <v>44</v>
      </c>
    </row>
    <row r="2" spans="1:9" ht="18.75" customHeight="1" x14ac:dyDescent="0.3">
      <c r="G2" s="20" t="s">
        <v>34</v>
      </c>
    </row>
    <row r="4" spans="1:9" ht="15" customHeight="1" x14ac:dyDescent="0.25">
      <c r="F4" s="25" t="s">
        <v>38</v>
      </c>
      <c r="G4" s="25"/>
      <c r="H4" s="25"/>
      <c r="I4" s="25"/>
    </row>
    <row r="5" spans="1:9" ht="5.25" customHeight="1" thickBot="1" x14ac:dyDescent="0.3">
      <c r="A5" s="1" t="s">
        <v>25</v>
      </c>
      <c r="B5" s="1" t="s">
        <v>2</v>
      </c>
      <c r="C5" s="1" t="s">
        <v>0</v>
      </c>
      <c r="D5" s="1" t="s">
        <v>1</v>
      </c>
      <c r="E5" s="7" t="s">
        <v>32</v>
      </c>
    </row>
    <row r="6" spans="1:9" ht="15.75" x14ac:dyDescent="0.25">
      <c r="A6" s="2" t="s">
        <v>3</v>
      </c>
      <c r="B6" s="2">
        <v>1</v>
      </c>
      <c r="C6" s="2">
        <v>2.4</v>
      </c>
      <c r="D6" s="3">
        <f>C6/B6</f>
        <v>2.4</v>
      </c>
      <c r="E6" s="17">
        <v>25</v>
      </c>
      <c r="F6" s="7" t="s">
        <v>36</v>
      </c>
      <c r="G6" s="8" t="s">
        <v>3</v>
      </c>
      <c r="H6" s="6"/>
    </row>
    <row r="7" spans="1:9" x14ac:dyDescent="0.25">
      <c r="A7" s="4" t="s">
        <v>20</v>
      </c>
      <c r="B7" s="4">
        <v>2</v>
      </c>
      <c r="C7" s="4">
        <v>2.4</v>
      </c>
      <c r="D7" s="5">
        <f t="shared" ref="D7:D9" si="0">C7/B7</f>
        <v>1.2</v>
      </c>
      <c r="E7" s="17">
        <v>25</v>
      </c>
      <c r="F7" s="6"/>
      <c r="G7" s="4" t="s">
        <v>2</v>
      </c>
      <c r="H7" s="4">
        <f>VLOOKUP(G6,A6:E27,2,FALSE)</f>
        <v>1</v>
      </c>
    </row>
    <row r="8" spans="1:9" x14ac:dyDescent="0.25">
      <c r="A8" s="4" t="s">
        <v>5</v>
      </c>
      <c r="B8" s="4">
        <v>2</v>
      </c>
      <c r="C8" s="4">
        <v>5</v>
      </c>
      <c r="D8" s="5">
        <f t="shared" si="0"/>
        <v>2.5</v>
      </c>
      <c r="E8" s="17">
        <v>25</v>
      </c>
      <c r="F8" s="6"/>
      <c r="G8" s="4" t="s">
        <v>0</v>
      </c>
      <c r="H8" s="4">
        <f>VLOOKUP(G6,A6:E27,3,FALSE)</f>
        <v>2.4</v>
      </c>
    </row>
    <row r="9" spans="1:9" x14ac:dyDescent="0.25">
      <c r="A9" s="4" t="s">
        <v>4</v>
      </c>
      <c r="B9" s="4">
        <v>3</v>
      </c>
      <c r="C9" s="4">
        <v>5</v>
      </c>
      <c r="D9" s="5">
        <f t="shared" si="0"/>
        <v>1.6666666666666667</v>
      </c>
      <c r="E9" s="17">
        <v>25</v>
      </c>
      <c r="G9" s="4" t="s">
        <v>1</v>
      </c>
      <c r="H9" s="5">
        <f>VLOOKUP(G6,A6:E27,4,FALSE)</f>
        <v>2.4</v>
      </c>
    </row>
    <row r="10" spans="1:9" x14ac:dyDescent="0.25">
      <c r="A10" s="4" t="s">
        <v>21</v>
      </c>
      <c r="B10" s="4">
        <v>3</v>
      </c>
      <c r="C10" s="4">
        <v>10</v>
      </c>
      <c r="D10" s="5">
        <f t="shared" ref="D10:D32" si="1">C10/B10</f>
        <v>3.3333333333333335</v>
      </c>
      <c r="E10" s="17">
        <v>25</v>
      </c>
      <c r="G10" s="4" t="s">
        <v>40</v>
      </c>
      <c r="H10" s="19">
        <f>VLOOKUP(G6,A6:E27,5,FALSE)</f>
        <v>25</v>
      </c>
    </row>
    <row r="11" spans="1:9" x14ac:dyDescent="0.25">
      <c r="A11" s="4" t="s">
        <v>6</v>
      </c>
      <c r="B11" s="4">
        <v>4</v>
      </c>
      <c r="C11" s="4">
        <v>10</v>
      </c>
      <c r="D11" s="5">
        <f t="shared" si="1"/>
        <v>2.5</v>
      </c>
      <c r="E11" s="17">
        <v>25</v>
      </c>
    </row>
    <row r="12" spans="1:9" ht="15.75" x14ac:dyDescent="0.25">
      <c r="A12" s="4" t="s">
        <v>7</v>
      </c>
      <c r="B12" s="4">
        <v>5</v>
      </c>
      <c r="C12" s="4">
        <v>10</v>
      </c>
      <c r="D12" s="5">
        <f t="shared" si="1"/>
        <v>2</v>
      </c>
      <c r="E12" s="17">
        <v>25</v>
      </c>
      <c r="F12" s="7" t="s">
        <v>41</v>
      </c>
      <c r="G12" s="13">
        <v>1</v>
      </c>
    </row>
    <row r="13" spans="1:9" x14ac:dyDescent="0.25">
      <c r="A13" s="4" t="s">
        <v>22</v>
      </c>
      <c r="B13" s="4">
        <v>5</v>
      </c>
      <c r="C13" s="4">
        <v>15</v>
      </c>
      <c r="D13" s="5">
        <f t="shared" si="1"/>
        <v>3</v>
      </c>
      <c r="E13" s="17">
        <v>25</v>
      </c>
    </row>
    <row r="14" spans="1:9" ht="15.75" x14ac:dyDescent="0.25">
      <c r="A14" s="4" t="s">
        <v>8</v>
      </c>
      <c r="B14" s="4">
        <v>6</v>
      </c>
      <c r="C14" s="4">
        <v>10</v>
      </c>
      <c r="D14" s="5">
        <f t="shared" si="1"/>
        <v>1.6666666666666667</v>
      </c>
      <c r="E14" s="17">
        <v>25</v>
      </c>
      <c r="F14" s="15" t="s">
        <v>42</v>
      </c>
      <c r="G14" s="13">
        <v>1000</v>
      </c>
      <c r="H14" s="16"/>
    </row>
    <row r="15" spans="1:9" x14ac:dyDescent="0.25">
      <c r="A15" s="4" t="s">
        <v>23</v>
      </c>
      <c r="B15" s="4">
        <v>6</v>
      </c>
      <c r="C15" s="4">
        <v>15</v>
      </c>
      <c r="D15" s="5">
        <f t="shared" si="1"/>
        <v>2.5</v>
      </c>
      <c r="E15" s="17">
        <v>25</v>
      </c>
    </row>
    <row r="16" spans="1:9" ht="15.75" x14ac:dyDescent="0.25">
      <c r="A16" s="4" t="s">
        <v>9</v>
      </c>
      <c r="B16" s="4">
        <v>7</v>
      </c>
      <c r="C16" s="4">
        <v>15</v>
      </c>
      <c r="D16" s="5">
        <f t="shared" si="1"/>
        <v>2.1428571428571428</v>
      </c>
      <c r="E16" s="17">
        <v>25</v>
      </c>
      <c r="F16" s="7" t="s">
        <v>37</v>
      </c>
      <c r="G16" s="11" t="s">
        <v>26</v>
      </c>
      <c r="H16" s="6"/>
    </row>
    <row r="17" spans="1:8" x14ac:dyDescent="0.25">
      <c r="A17" s="4" t="s">
        <v>10</v>
      </c>
      <c r="B17" s="4">
        <v>8</v>
      </c>
      <c r="C17" s="4">
        <v>15</v>
      </c>
      <c r="D17" s="5">
        <f t="shared" si="1"/>
        <v>1.875</v>
      </c>
      <c r="E17" s="17">
        <v>25</v>
      </c>
      <c r="F17" s="6"/>
      <c r="G17" s="4" t="s">
        <v>28</v>
      </c>
      <c r="H17" s="4">
        <f>VLOOKUP(G16,A34:B35,2,FALSE)</f>
        <v>0.57999999999999996</v>
      </c>
    </row>
    <row r="18" spans="1:8" x14ac:dyDescent="0.25">
      <c r="A18" s="4" t="s">
        <v>24</v>
      </c>
      <c r="B18" s="4">
        <v>8</v>
      </c>
      <c r="C18" s="4">
        <v>20</v>
      </c>
      <c r="D18" s="5">
        <f t="shared" si="1"/>
        <v>2.5</v>
      </c>
      <c r="E18" s="17">
        <v>25</v>
      </c>
    </row>
    <row r="19" spans="1:8" ht="15.75" x14ac:dyDescent="0.25">
      <c r="A19" s="4" t="s">
        <v>11</v>
      </c>
      <c r="B19" s="4">
        <v>9</v>
      </c>
      <c r="C19" s="4">
        <v>15</v>
      </c>
      <c r="D19" s="5">
        <f t="shared" si="1"/>
        <v>1.6666666666666667</v>
      </c>
      <c r="E19" s="17">
        <v>25</v>
      </c>
      <c r="F19" s="7" t="s">
        <v>29</v>
      </c>
      <c r="G19" s="13">
        <v>10</v>
      </c>
    </row>
    <row r="20" spans="1:8" x14ac:dyDescent="0.25">
      <c r="A20" s="4" t="s">
        <v>12</v>
      </c>
      <c r="B20" s="4">
        <v>9</v>
      </c>
      <c r="C20" s="4">
        <v>20</v>
      </c>
      <c r="D20" s="5">
        <f t="shared" si="1"/>
        <v>2.2222222222222223</v>
      </c>
      <c r="E20" s="17">
        <v>25</v>
      </c>
      <c r="F20" s="6"/>
      <c r="G20" s="6"/>
    </row>
    <row r="21" spans="1:8" ht="15.75" x14ac:dyDescent="0.25">
      <c r="A21" s="4" t="s">
        <v>13</v>
      </c>
      <c r="B21" s="4">
        <v>10</v>
      </c>
      <c r="C21" s="4">
        <v>20</v>
      </c>
      <c r="D21" s="5">
        <f t="shared" si="1"/>
        <v>2</v>
      </c>
      <c r="E21" s="17">
        <v>25</v>
      </c>
      <c r="F21" s="15" t="s">
        <v>43</v>
      </c>
      <c r="G21" s="13">
        <v>500</v>
      </c>
      <c r="H21" s="16"/>
    </row>
    <row r="22" spans="1:8" x14ac:dyDescent="0.25">
      <c r="A22" s="4" t="s">
        <v>14</v>
      </c>
      <c r="B22" s="4">
        <v>11</v>
      </c>
      <c r="C22" s="4">
        <v>20</v>
      </c>
      <c r="D22" s="5">
        <f t="shared" si="1"/>
        <v>1.8181818181818181</v>
      </c>
      <c r="E22" s="17">
        <v>25</v>
      </c>
    </row>
    <row r="23" spans="1:8" ht="15.75" x14ac:dyDescent="0.25">
      <c r="A23" s="4" t="s">
        <v>15</v>
      </c>
      <c r="B23" s="4">
        <v>12</v>
      </c>
      <c r="C23" s="4">
        <v>20</v>
      </c>
      <c r="D23" s="5">
        <f t="shared" si="1"/>
        <v>1.6666666666666667</v>
      </c>
      <c r="E23" s="17">
        <v>25</v>
      </c>
      <c r="F23" s="9" t="s">
        <v>30</v>
      </c>
      <c r="G23" s="10">
        <f>((317016.76*(($H$8/35.3147)^1.85)*$G$14)/(($G$12/0.0393701)^5))+1+((317016.76*(($H$9/35.3147)^1.85)*$G21)/((H17/0.0393701)^5))+(G19*0.44)</f>
        <v>7.1864247286499392</v>
      </c>
    </row>
    <row r="24" spans="1:8" x14ac:dyDescent="0.25">
      <c r="A24" s="4" t="s">
        <v>16</v>
      </c>
      <c r="B24" s="4">
        <v>3</v>
      </c>
      <c r="C24" s="4">
        <v>9.4</v>
      </c>
      <c r="D24" s="5">
        <f t="shared" si="1"/>
        <v>3.1333333333333333</v>
      </c>
      <c r="E24" s="17">
        <v>10</v>
      </c>
    </row>
    <row r="25" spans="1:8" ht="15.75" x14ac:dyDescent="0.25">
      <c r="A25" s="4" t="s">
        <v>17</v>
      </c>
      <c r="B25" s="4">
        <v>4</v>
      </c>
      <c r="C25" s="4">
        <v>9.4</v>
      </c>
      <c r="D25" s="5">
        <f t="shared" si="1"/>
        <v>2.35</v>
      </c>
      <c r="E25" s="17">
        <v>10</v>
      </c>
      <c r="F25" s="23" t="s">
        <v>35</v>
      </c>
      <c r="G25" s="22" t="str">
        <f>IF((G23+3)&lt;H10,"Acceptable Application","Unacceptable Application")</f>
        <v>Acceptable Application</v>
      </c>
    </row>
    <row r="26" spans="1:8" x14ac:dyDescent="0.25">
      <c r="A26" s="4" t="s">
        <v>18</v>
      </c>
      <c r="B26" s="4">
        <v>5</v>
      </c>
      <c r="C26" s="4">
        <v>11.8</v>
      </c>
      <c r="D26" s="5">
        <f t="shared" si="1"/>
        <v>2.3600000000000003</v>
      </c>
      <c r="E26" s="17">
        <v>10</v>
      </c>
    </row>
    <row r="27" spans="1:8" x14ac:dyDescent="0.25">
      <c r="A27" s="4" t="s">
        <v>19</v>
      </c>
      <c r="B27" s="4">
        <v>6</v>
      </c>
      <c r="C27" s="4">
        <v>11.8</v>
      </c>
      <c r="D27" s="5">
        <f t="shared" si="1"/>
        <v>1.9666666666666668</v>
      </c>
      <c r="E27" s="17">
        <v>10</v>
      </c>
    </row>
    <row r="28" spans="1:8" x14ac:dyDescent="0.25">
      <c r="A28" s="4" t="s">
        <v>45</v>
      </c>
      <c r="B28" s="4">
        <v>1</v>
      </c>
      <c r="C28" s="4">
        <v>0.7</v>
      </c>
      <c r="D28" s="5">
        <f t="shared" si="1"/>
        <v>0.7</v>
      </c>
      <c r="E28" s="18">
        <v>25</v>
      </c>
    </row>
    <row r="29" spans="1:8" x14ac:dyDescent="0.25">
      <c r="A29" s="4" t="s">
        <v>46</v>
      </c>
      <c r="B29" s="4">
        <v>2</v>
      </c>
      <c r="C29" s="4">
        <v>0.7</v>
      </c>
      <c r="D29" s="5">
        <f t="shared" si="1"/>
        <v>0.35</v>
      </c>
      <c r="E29" s="18">
        <v>25</v>
      </c>
    </row>
    <row r="30" spans="1:8" x14ac:dyDescent="0.25">
      <c r="A30" s="4" t="s">
        <v>47</v>
      </c>
      <c r="B30" s="4">
        <v>2</v>
      </c>
      <c r="C30" s="4">
        <v>1.4</v>
      </c>
      <c r="D30" s="5">
        <f t="shared" si="1"/>
        <v>0.7</v>
      </c>
      <c r="E30" s="18">
        <v>25</v>
      </c>
    </row>
    <row r="31" spans="1:8" x14ac:dyDescent="0.25">
      <c r="A31" s="4" t="s">
        <v>48</v>
      </c>
      <c r="B31" s="4">
        <v>3</v>
      </c>
      <c r="C31" s="4">
        <v>1.4</v>
      </c>
      <c r="D31" s="5">
        <f t="shared" si="1"/>
        <v>0.46666666666666662</v>
      </c>
      <c r="E31" s="18">
        <v>25</v>
      </c>
    </row>
    <row r="32" spans="1:8" x14ac:dyDescent="0.25">
      <c r="A32" s="4" t="s">
        <v>49</v>
      </c>
      <c r="B32" s="4">
        <v>4</v>
      </c>
      <c r="C32" s="4">
        <v>1.4</v>
      </c>
      <c r="D32" s="5">
        <f t="shared" si="1"/>
        <v>0.35</v>
      </c>
      <c r="E32" s="18">
        <v>25</v>
      </c>
    </row>
    <row r="34" spans="1:2" x14ac:dyDescent="0.25">
      <c r="A34" s="4" t="s">
        <v>26</v>
      </c>
      <c r="B34" s="4">
        <v>0.57999999999999996</v>
      </c>
    </row>
    <row r="35" spans="1:2" x14ac:dyDescent="0.25">
      <c r="A35" s="4" t="s">
        <v>27</v>
      </c>
      <c r="B35" s="4">
        <v>0.63</v>
      </c>
    </row>
  </sheetData>
  <mergeCells count="1">
    <mergeCell ref="F4:I4"/>
  </mergeCells>
  <dataValidations count="2">
    <dataValidation type="list" allowBlank="1" showInputMessage="1" showErrorMessage="1" sqref="G6" xr:uid="{00000000-0002-0000-0100-000000000000}">
      <formula1>$A$6:$A$32</formula1>
    </dataValidation>
    <dataValidation type="list" allowBlank="1" showInputMessage="1" showErrorMessage="1" sqref="G16" xr:uid="{00000000-0002-0000-0100-000001000000}">
      <formula1>$A$34:$A$35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Calculator</vt:lpstr>
      <vt:lpstr>Remote Manifold Calculator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Buvid</dc:creator>
  <cp:lastModifiedBy>Connor Voelker</cp:lastModifiedBy>
  <cp:lastPrinted>2017-07-24T12:22:01Z</cp:lastPrinted>
  <dcterms:created xsi:type="dcterms:W3CDTF">2016-05-02T21:01:44Z</dcterms:created>
  <dcterms:modified xsi:type="dcterms:W3CDTF">2024-07-16T17:52:55Z</dcterms:modified>
</cp:coreProperties>
</file>